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16" yWindow="65476" windowWidth="12120" windowHeight="9120" activeTab="0"/>
  </bookViews>
  <sheets>
    <sheet name="Foglio1" sheetId="1" r:id="rId1"/>
    <sheet name="Foglio4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<sst xmlns="http://schemas.openxmlformats.org/spreadsheetml/2006/main" count="58" uniqueCount="26">
  <si>
    <t>A)</t>
  </si>
  <si>
    <t>DATI GENERALI STIMATI ( ITALIA )</t>
  </si>
  <si>
    <t>PIZZERIE IN ITALIA</t>
  </si>
  <si>
    <t>PIZZE PRODOTTE x ANNO</t>
  </si>
  <si>
    <t xml:space="preserve">VOLUME DI AFFARI MEDIO DEL </t>
  </si>
  <si>
    <t>COMPARTO PIZZERIE</t>
  </si>
  <si>
    <t xml:space="preserve">PERSONALE IMPIEGATO </t>
  </si>
  <si>
    <t xml:space="preserve">DIRETTAMENTE E </t>
  </si>
  <si>
    <t xml:space="preserve">INDIRETTAMENTE </t>
  </si>
  <si>
    <t>BIRRA</t>
  </si>
  <si>
    <t>Lt.</t>
  </si>
  <si>
    <t>COCA COLA</t>
  </si>
  <si>
    <t>Kg.</t>
  </si>
  <si>
    <t>POMODORO</t>
  </si>
  <si>
    <t>FARINA</t>
  </si>
  <si>
    <t>PIZZERIE</t>
  </si>
  <si>
    <t>EUR</t>
  </si>
  <si>
    <t>CONSUMI STIMATI</t>
  </si>
  <si>
    <t>MOZZARELLA di BUFALA</t>
  </si>
  <si>
    <t>FIORDILATTE - MOZZARELLA VACCINA</t>
  </si>
  <si>
    <t>RETRIBUZ. MENSILI LORDE MEDIE</t>
  </si>
  <si>
    <t xml:space="preserve">NELLE PIZZERIE </t>
  </si>
  <si>
    <t>VALORE AGGREGATO ANNUO</t>
  </si>
  <si>
    <t>VALORE COMMERCIALE EUR.</t>
  </si>
  <si>
    <t>b)</t>
  </si>
  <si>
    <t>DATI GENERALI STIMATI ( CAMPANIA )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</si>
</sst>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 &quot;#,##0;\-&quot;L. &quot;#,##0"/>
    <numFmt numFmtId="165" formatCode="&quot;L. &quot;#,##0;[Red]\-&quot;L. &quot;#,##0"/>
    <numFmt numFmtId="166" formatCode="&quot;L. &quot;#,##0.00;\-&quot;L. &quot;#,##0.00"/>
    <numFmt numFmtId="167" formatCode="&quot;L. &quot;#,##0.00;[Red]\-&quot;L. &quot;#,##0.00"/>
    <numFmt numFmtId="168" formatCode="_-&quot;L. &quot;* #,##0_-;\-&quot;L. &quot;* #,##0_-;_-&quot;L. &quot;* &quot;-&quot;_-;_-@_-"/>
    <numFmt numFmtId="169" formatCode="_-&quot;L. &quot;* #,##0.00_-;\-&quot;L. &quot;* #,##0.00_-;_-&quot;L. 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#,##0.000"/>
    <numFmt numFmtId="177" formatCode="_-[$€]* #,##0.00_-;\-[$€]* #,##0.00_-;_-[$€]* &quot;-&quot;??_-;_-@_-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Times New Roman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showGridLines="0" tabSelected="1" zoomScale="150" zoomScaleNormal="150" workbookViewId="0" topLeftCell="A1">
      <selection activeCell="D51" sqref="D51"/>
    </sheetView>
  </sheetViews>
  <sheetFormatPr defaultColWidth="9.00390625" defaultRowHeight="12"/>
  <cols>
    <col min="1" max="1" width="3.75390625" style="1" customWidth="1"/>
    <col min="2" max="2" width="30.625" style="1" customWidth="1"/>
    <col min="3" max="3" width="4.75390625" style="2" customWidth="1"/>
    <col min="4" max="4" width="14.00390625" style="2" bestFit="1" customWidth="1"/>
    <col min="5" max="5" width="24.75390625" style="2" customWidth="1"/>
    <col min="6" max="16384" width="10.875" style="1" customWidth="1"/>
  </cols>
  <sheetData>
    <row r="2" spans="1:2" ht="14.25">
      <c r="A2" s="6" t="s">
        <v>0</v>
      </c>
      <c r="B2" s="8" t="s">
        <v>1</v>
      </c>
    </row>
    <row r="3" spans="2:5" ht="12">
      <c r="B3" s="1" t="s">
        <v>2</v>
      </c>
      <c r="D3" s="12">
        <v>25000</v>
      </c>
      <c r="E3" s="9"/>
    </row>
    <row r="4" spans="2:5" ht="12">
      <c r="B4" s="1" t="s">
        <v>3</v>
      </c>
      <c r="C4"/>
      <c r="D4" s="12">
        <f>D3*350*160</f>
        <v>1400000000</v>
      </c>
      <c r="E4" s="9"/>
    </row>
    <row r="5" spans="3:5" ht="12">
      <c r="C5"/>
      <c r="D5" s="9"/>
      <c r="E5" s="9"/>
    </row>
    <row r="6" spans="2:5" ht="12">
      <c r="B6" s="1" t="s">
        <v>4</v>
      </c>
      <c r="C6" s="3" t="s">
        <v>16</v>
      </c>
      <c r="D6" s="12">
        <v>9500000000</v>
      </c>
      <c r="E6" s="9"/>
    </row>
    <row r="7" ht="12">
      <c r="B7" s="1" t="s">
        <v>5</v>
      </c>
    </row>
    <row r="8" spans="3:5" ht="12">
      <c r="C8"/>
      <c r="D8" s="9"/>
      <c r="E8" s="9"/>
    </row>
    <row r="10" spans="2:4" ht="12">
      <c r="B10" s="5" t="s">
        <v>6</v>
      </c>
      <c r="D10" s="4"/>
    </row>
    <row r="11" spans="2:5" ht="12">
      <c r="B11" s="5" t="s">
        <v>7</v>
      </c>
      <c r="D11" s="4"/>
      <c r="E11" s="10">
        <f>7*D3</f>
        <v>175000</v>
      </c>
    </row>
    <row r="12" ht="12">
      <c r="B12" s="5" t="s">
        <v>8</v>
      </c>
    </row>
    <row r="13" ht="12">
      <c r="B13" s="5" t="s">
        <v>21</v>
      </c>
    </row>
    <row r="14" ht="12">
      <c r="B14" s="5"/>
    </row>
    <row r="15" spans="2:5" ht="12">
      <c r="B15" s="5" t="s">
        <v>20</v>
      </c>
      <c r="D15" s="3" t="s">
        <v>16</v>
      </c>
      <c r="E15" s="2">
        <f>E11*1600</f>
        <v>280000000</v>
      </c>
    </row>
    <row r="16" spans="2:5" ht="12">
      <c r="B16" s="5" t="s">
        <v>22</v>
      </c>
      <c r="D16" s="3" t="s">
        <v>16</v>
      </c>
      <c r="E16" s="2">
        <f>E15*115</f>
        <v>32200000000</v>
      </c>
    </row>
    <row r="17" ht="12">
      <c r="B17" s="5"/>
    </row>
    <row r="18" spans="2:5" ht="12">
      <c r="B18" s="5" t="s">
        <v>17</v>
      </c>
      <c r="E18" s="13" t="s">
        <v>23</v>
      </c>
    </row>
    <row r="19" spans="2:5" ht="12">
      <c r="B19" s="3" t="s">
        <v>9</v>
      </c>
      <c r="C19" s="4" t="s">
        <v>10</v>
      </c>
      <c r="D19" s="11">
        <f>(105*0.33*340/100)*D3</f>
        <v>2945250</v>
      </c>
      <c r="E19" s="2">
        <f>D19*5</f>
        <v>14726250</v>
      </c>
    </row>
    <row r="20" spans="2:5" s="3" customFormat="1" ht="12">
      <c r="B20" s="3" t="s">
        <v>11</v>
      </c>
      <c r="C20" s="4" t="s">
        <v>10</v>
      </c>
      <c r="D20" s="11">
        <f>(10*0.33*340/100)*D3</f>
        <v>280500</v>
      </c>
      <c r="E20" s="2">
        <f>D20*6</f>
        <v>1683000</v>
      </c>
    </row>
    <row r="21" spans="2:5" s="3" customFormat="1" ht="12">
      <c r="B21" s="3" t="s">
        <v>18</v>
      </c>
      <c r="C21" s="4" t="s">
        <v>10</v>
      </c>
      <c r="D21" s="11">
        <f>((80*340/1000)*D4)*1/100</f>
        <v>380800000</v>
      </c>
      <c r="E21" s="2">
        <f>D21*9</f>
        <v>3427200000</v>
      </c>
    </row>
    <row r="22" spans="2:5" ht="12">
      <c r="B22" s="3" t="s">
        <v>19</v>
      </c>
      <c r="C22" s="4" t="s">
        <v>12</v>
      </c>
      <c r="D22" s="11">
        <f>((60*340/1000)*D4)*30/100</f>
        <v>8567999999.999999</v>
      </c>
      <c r="E22" s="2">
        <f>D22*5</f>
        <v>42839999999.99999</v>
      </c>
    </row>
    <row r="23" spans="2:5" ht="12">
      <c r="B23" s="3" t="s">
        <v>13</v>
      </c>
      <c r="C23" s="4" t="s">
        <v>12</v>
      </c>
      <c r="D23" s="11">
        <f>(70*340/1000)*D4*40/100</f>
        <v>13328000000</v>
      </c>
      <c r="E23" s="2">
        <f>D23*0.5</f>
        <v>6664000000</v>
      </c>
    </row>
    <row r="24" spans="2:5" ht="12">
      <c r="B24" s="3" t="s">
        <v>14</v>
      </c>
      <c r="C24" s="4" t="s">
        <v>12</v>
      </c>
      <c r="D24" s="11">
        <f>(170*340/1000)*D4</f>
        <v>80920000000</v>
      </c>
      <c r="E24" s="2">
        <f>D24*0.5</f>
        <v>40460000000</v>
      </c>
    </row>
    <row r="25" spans="2:5" ht="12">
      <c r="B25" s="3"/>
      <c r="D25" s="4"/>
      <c r="E25" s="7"/>
    </row>
    <row r="26" spans="2:5" ht="12">
      <c r="B26" s="3"/>
      <c r="D26" s="4"/>
      <c r="E26" s="7"/>
    </row>
    <row r="27" spans="2:5" ht="12">
      <c r="B27" s="3"/>
      <c r="D27" s="4"/>
      <c r="E27" s="7"/>
    </row>
    <row r="29" spans="1:2" ht="14.25">
      <c r="A29" s="6" t="s">
        <v>24</v>
      </c>
      <c r="B29" s="8" t="s">
        <v>25</v>
      </c>
    </row>
    <row r="30" spans="2:5" ht="12">
      <c r="B30" s="1" t="s">
        <v>15</v>
      </c>
      <c r="D30" s="12">
        <v>2000</v>
      </c>
      <c r="E30" s="9"/>
    </row>
    <row r="31" spans="2:5" ht="12">
      <c r="B31" s="1" t="s">
        <v>3</v>
      </c>
      <c r="C31"/>
      <c r="D31" s="12">
        <f>D30*350*160</f>
        <v>112000000</v>
      </c>
      <c r="E31" s="9"/>
    </row>
    <row r="32" spans="3:5" ht="12">
      <c r="C32"/>
      <c r="D32" s="9"/>
      <c r="E32" s="9"/>
    </row>
    <row r="33" spans="2:5" ht="12">
      <c r="B33" s="1" t="s">
        <v>4</v>
      </c>
      <c r="C33" s="3" t="s">
        <v>16</v>
      </c>
      <c r="D33" s="12">
        <f>9500000000/11</f>
        <v>863636363.6363636</v>
      </c>
      <c r="E33" s="9"/>
    </row>
    <row r="34" ht="12">
      <c r="B34" s="1" t="s">
        <v>5</v>
      </c>
    </row>
    <row r="35" spans="3:5" ht="12">
      <c r="C35"/>
      <c r="D35" s="9"/>
      <c r="E35" s="9"/>
    </row>
    <row r="37" spans="2:4" ht="12">
      <c r="B37" s="5" t="s">
        <v>6</v>
      </c>
      <c r="D37" s="4"/>
    </row>
    <row r="38" spans="2:5" ht="12">
      <c r="B38" s="5" t="s">
        <v>7</v>
      </c>
      <c r="D38" s="4"/>
      <c r="E38" s="10">
        <f>7*D30</f>
        <v>14000</v>
      </c>
    </row>
    <row r="39" ht="12">
      <c r="B39" s="5" t="s">
        <v>8</v>
      </c>
    </row>
    <row r="40" ht="12">
      <c r="B40" s="5" t="s">
        <v>21</v>
      </c>
    </row>
    <row r="41" ht="12">
      <c r="B41" s="5"/>
    </row>
    <row r="42" spans="2:5" ht="12">
      <c r="B42" s="5" t="s">
        <v>20</v>
      </c>
      <c r="D42" s="3" t="s">
        <v>16</v>
      </c>
      <c r="E42" s="2">
        <f>E38*1600</f>
        <v>22400000</v>
      </c>
    </row>
    <row r="43" spans="2:5" ht="12">
      <c r="B43" s="5" t="s">
        <v>22</v>
      </c>
      <c r="D43" s="3" t="s">
        <v>16</v>
      </c>
      <c r="E43" s="2">
        <f>E42*115</f>
        <v>2576000000</v>
      </c>
    </row>
    <row r="44" ht="12">
      <c r="B44" s="5"/>
    </row>
    <row r="45" spans="2:5" ht="12">
      <c r="B45" s="5" t="s">
        <v>17</v>
      </c>
      <c r="E45" s="13" t="s">
        <v>23</v>
      </c>
    </row>
    <row r="46" spans="2:5" ht="12">
      <c r="B46" s="3" t="s">
        <v>9</v>
      </c>
      <c r="C46" s="4" t="s">
        <v>10</v>
      </c>
      <c r="D46" s="11">
        <f>(105*0.33*340/100)*D30</f>
        <v>235620</v>
      </c>
      <c r="E46" s="2">
        <f>D46*5</f>
        <v>1178100</v>
      </c>
    </row>
    <row r="47" spans="2:5" s="3" customFormat="1" ht="12">
      <c r="B47" s="3" t="s">
        <v>11</v>
      </c>
      <c r="C47" s="4" t="s">
        <v>10</v>
      </c>
      <c r="D47" s="11">
        <f>(10*0.33*340/100)*D30</f>
        <v>22440</v>
      </c>
      <c r="E47" s="2">
        <f>D47*6</f>
        <v>134640</v>
      </c>
    </row>
    <row r="48" spans="2:5" s="3" customFormat="1" ht="12">
      <c r="B48" s="3" t="s">
        <v>18</v>
      </c>
      <c r="C48" s="4" t="s">
        <v>10</v>
      </c>
      <c r="D48" s="11">
        <f>((80*340/1000)*D31)*15/100</f>
        <v>456960000</v>
      </c>
      <c r="E48" s="2">
        <f>D48*9</f>
        <v>4112640000</v>
      </c>
    </row>
    <row r="49" spans="2:5" ht="12">
      <c r="B49" s="3" t="s">
        <v>19</v>
      </c>
      <c r="C49" s="4" t="s">
        <v>12</v>
      </c>
      <c r="D49" s="11">
        <f>((60*340/1000)*D31)*30/100</f>
        <v>685440000</v>
      </c>
      <c r="E49" s="2">
        <f>D49*5</f>
        <v>3427200000</v>
      </c>
    </row>
    <row r="50" spans="2:5" ht="12">
      <c r="B50" s="3" t="s">
        <v>13</v>
      </c>
      <c r="C50" s="4" t="s">
        <v>12</v>
      </c>
      <c r="D50" s="11">
        <f>(70*340/1000)*D31*40/100</f>
        <v>1066240000</v>
      </c>
      <c r="E50" s="2">
        <f>D50*0.5</f>
        <v>533120000</v>
      </c>
    </row>
    <row r="51" spans="2:5" ht="12">
      <c r="B51" s="3" t="s">
        <v>14</v>
      </c>
      <c r="C51" s="4" t="s">
        <v>12</v>
      </c>
      <c r="D51" s="11">
        <f>(170*340/1000)*D31</f>
        <v>6473600000</v>
      </c>
      <c r="E51" s="2">
        <f>D51*0.5</f>
        <v>3236800000</v>
      </c>
    </row>
  </sheetData>
  <printOptions/>
  <pageMargins left="0.75" right="0.75" top="1" bottom="1" header="0.5" footer="0.5"/>
  <pageSetup orientation="portrait" paperSize="9" scale="120" r:id="rId1"/>
  <headerFooter alignWithMargins="0">
    <oddHeader>&amp;C&amp;"Times New Roman,Normale"&amp;18NUMERI PIZZAFEST</oddHeader>
    <oddFooter>&amp;C&amp;"Times New Roman,Corsivo"DATI ELABORATI  a CURA dall'ASSOCIAZIONE RISTORATORI  di NAPOLI e PROVINCIA - F.I.P.E.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 Di Porzio</dc:creator>
  <cp:keywords/>
  <dc:description/>
  <cp:lastModifiedBy>Anna Coppola</cp:lastModifiedBy>
  <cp:lastPrinted>2002-09-12T18:46:18Z</cp:lastPrinted>
  <dcterms:created xsi:type="dcterms:W3CDTF">2001-09-09T18:33:26Z</dcterms:created>
  <dcterms:modified xsi:type="dcterms:W3CDTF">2004-09-18T17:27:36Z</dcterms:modified>
  <cp:category/>
  <cp:version/>
  <cp:contentType/>
  <cp:contentStatus/>
</cp:coreProperties>
</file>